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Projektid 2022\2210 - Kuustle pais\1. Kuustle pais, jagatud\5. Akteerimine\Akt nr. 4\"/>
    </mc:Choice>
  </mc:AlternateContent>
  <bookViews>
    <workbookView xWindow="0" yWindow="135" windowWidth="23955" windowHeight="9795"/>
  </bookViews>
  <sheets>
    <sheet name="Akt nr. 4" sheetId="1" r:id="rId1"/>
  </sheets>
  <definedNames>
    <definedName name="_Toc386634429" localSheetId="0">'Akt nr. 4'!$A$12</definedName>
  </definedNames>
  <calcPr calcId="152511"/>
</workbook>
</file>

<file path=xl/calcChain.xml><?xml version="1.0" encoding="utf-8"?>
<calcChain xmlns="http://schemas.openxmlformats.org/spreadsheetml/2006/main">
  <c r="F31" i="1" l="1"/>
  <c r="K29" i="1"/>
  <c r="L29" i="1" s="1"/>
  <c r="J29" i="1"/>
  <c r="H29" i="1"/>
  <c r="F29" i="1"/>
  <c r="H16" i="1" l="1"/>
  <c r="J16" i="1"/>
  <c r="K16" i="1"/>
  <c r="L16" i="1" s="1"/>
  <c r="H17" i="1"/>
  <c r="J17" i="1"/>
  <c r="K17" i="1"/>
  <c r="L17" i="1" s="1"/>
  <c r="H18" i="1"/>
  <c r="J18" i="1"/>
  <c r="K18" i="1"/>
  <c r="L18" i="1" s="1"/>
  <c r="H19" i="1"/>
  <c r="J19" i="1"/>
  <c r="K19" i="1"/>
  <c r="L19" i="1" s="1"/>
  <c r="H20" i="1"/>
  <c r="J20" i="1"/>
  <c r="K20" i="1"/>
  <c r="L20" i="1" s="1"/>
  <c r="H21" i="1"/>
  <c r="J21" i="1"/>
  <c r="K21" i="1"/>
  <c r="L21" i="1" s="1"/>
  <c r="H22" i="1"/>
  <c r="J22" i="1"/>
  <c r="K22" i="1"/>
  <c r="L22" i="1" s="1"/>
  <c r="H23" i="1"/>
  <c r="J23" i="1"/>
  <c r="K23" i="1"/>
  <c r="L23" i="1" s="1"/>
  <c r="H24" i="1"/>
  <c r="J24" i="1"/>
  <c r="K24" i="1"/>
  <c r="L24" i="1" s="1"/>
  <c r="H25" i="1"/>
  <c r="J25" i="1"/>
  <c r="K25" i="1"/>
  <c r="L25" i="1" s="1"/>
  <c r="H15" i="1"/>
  <c r="J15" i="1"/>
  <c r="K15" i="1"/>
  <c r="F25" i="1"/>
  <c r="F24" i="1"/>
  <c r="F23" i="1"/>
  <c r="F22" i="1"/>
  <c r="F21" i="1"/>
  <c r="F20" i="1"/>
  <c r="F19" i="1"/>
  <c r="F18" i="1"/>
  <c r="F17" i="1"/>
  <c r="F16" i="1"/>
  <c r="E15" i="1"/>
  <c r="F15" i="1" s="1"/>
  <c r="F32" i="1" s="1"/>
  <c r="J31" i="1" l="1"/>
  <c r="H31" i="1"/>
  <c r="L31" i="1"/>
  <c r="L15" i="1"/>
  <c r="J32" i="1" l="1"/>
  <c r="J33" i="1" s="1"/>
  <c r="H8" i="1"/>
  <c r="H7" i="1" l="1"/>
  <c r="F33" i="1" l="1"/>
</calcChain>
</file>

<file path=xl/sharedStrings.xml><?xml version="1.0" encoding="utf-8"?>
<sst xmlns="http://schemas.openxmlformats.org/spreadsheetml/2006/main" count="72" uniqueCount="55">
  <si>
    <t>Ühik</t>
  </si>
  <si>
    <t>Maht</t>
  </si>
  <si>
    <t>Summa</t>
  </si>
  <si>
    <t>Töömahuloend</t>
  </si>
  <si>
    <t>Tellija</t>
  </si>
  <si>
    <t>Töövõtja</t>
  </si>
  <si>
    <t>Nordpont OÜ</t>
  </si>
  <si>
    <t>Omanikujärelvalve</t>
  </si>
  <si>
    <t xml:space="preserve">Lepingu kuupäev </t>
  </si>
  <si>
    <t>Periood</t>
  </si>
  <si>
    <t>Leppehinna jääk peale aruande perioodi</t>
  </si>
  <si>
    <t>Leping</t>
  </si>
  <si>
    <t>Eelnevalt akteeritud</t>
  </si>
  <si>
    <t>Aruande perioodil</t>
  </si>
  <si>
    <t>Jrk.nr</t>
  </si>
  <si>
    <t>Töö või kulu kirjeldus</t>
  </si>
  <si>
    <t>Ühiku hind</t>
  </si>
  <si>
    <t>Tööde maksumus</t>
  </si>
  <si>
    <t>Kokku:</t>
  </si>
  <si>
    <t>Ehitustööd kokku:</t>
  </si>
  <si>
    <t>Käibemaks 20%:</t>
  </si>
  <si>
    <t>Teostatud tööde % ehitustööde algusest</t>
  </si>
  <si>
    <t>Riigihanke nimetus ja viitenumber</t>
  </si>
  <si>
    <t>Teostatud ehitustööde maksumus</t>
  </si>
  <si>
    <t>Ehitustööde jääk:</t>
  </si>
  <si>
    <t>Vooluveekogude tervendamine (kalade rändetingimuste tagamine lõhejõgedele rajatud paisudel)</t>
  </si>
  <si>
    <t>Riigimetsa Majandamise Keskus</t>
  </si>
  <si>
    <t>AS Infragate Eesti</t>
  </si>
  <si>
    <t>Ettevalmistustööd</t>
  </si>
  <si>
    <t>tk</t>
  </si>
  <si>
    <t>Juurdepääsutee rekonstrueerimine koos tagasipööramiskoha ehitamisega</t>
  </si>
  <si>
    <t>km</t>
  </si>
  <si>
    <t>Nõva kaevamine Kuustle-Veski kinnistule</t>
  </si>
  <si>
    <t>Truubi ehitamine diam 0,30</t>
  </si>
  <si>
    <t>jm</t>
  </si>
  <si>
    <t xml:space="preserve">Üla- ning alaveepoolele ajutiste pinnasest tõkketammide ajutine rajamine koos hilisema likvideerimisega ehitustööde lõppemisel. </t>
  </si>
  <si>
    <t>Raietööd koos puidu kokkuveo ja ladustamisega</t>
  </si>
  <si>
    <t>töö</t>
  </si>
  <si>
    <t>Koprapaisu (1) ja koprapesa (1) likvideerimine</t>
  </si>
  <si>
    <t>Veelaskme ümberehitamine</t>
  </si>
  <si>
    <t>Puit-metall konstruktsiooniga sillateki rajamine</t>
  </si>
  <si>
    <t>m2</t>
  </si>
  <si>
    <t>Kärestiku rajamine</t>
  </si>
  <si>
    <t>Ajutise möödavoolusängi rajamine koos geostekstiiliga kindlustamisega ja hilisem likvideerimine (850 m3)</t>
  </si>
  <si>
    <t>Töövõtja esindaja projektijuht: Kristian Pärtma</t>
  </si>
  <si>
    <t>Tellija esindaja: Jan Ruukel</t>
  </si>
  <si>
    <t>Omanikujärelevalve esindaja: Kalmar Kramp</t>
  </si>
  <si>
    <t>Kuustle paisu likvideerimine                                                                                                                                   Riigihanke viitenumber: 248113</t>
  </si>
  <si>
    <t>Projekti eesmärk</t>
  </si>
  <si>
    <t>Lisatööd</t>
  </si>
  <si>
    <t>L1</t>
  </si>
  <si>
    <t>tk.</t>
  </si>
  <si>
    <t>Kuustle paisu likvideerimine</t>
  </si>
  <si>
    <t>AKT nr. 4                       31.10.2022</t>
  </si>
  <si>
    <t>Oktoober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</si>
</sst>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r_-;\-* #,##0\ _k_r_-;_-* &quot;-&quot;\ _k_r_-;_-@_-"/>
    <numFmt numFmtId="165" formatCode="_-* #,##0.00\ &quot;kr&quot;_-;\-* #,##0.00\ &quot;kr&quot;_-;_-* &quot;-&quot;??\ &quot;kr&quot;_-;_-@_-"/>
    <numFmt numFmtId="166" formatCode="_-* #,##0.00\ _k_r_-;\-* #,##0.00\ _k_r_-;_-* &quot;-&quot;??\ _k_r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3" applyNumberFormat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17" borderId="5" applyNumberFormat="0" applyAlignment="0" applyProtection="0"/>
    <xf numFmtId="0" fontId="10" fillId="0" borderId="6" applyNumberFormat="0" applyFill="0" applyAlignment="0" applyProtection="0"/>
    <xf numFmtId="0" fontId="4" fillId="18" borderId="7" applyNumberFormat="0" applyFont="0" applyAlignment="0" applyProtection="0"/>
    <xf numFmtId="0" fontId="11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3" applyNumberFormat="0" applyAlignment="0" applyProtection="0"/>
    <xf numFmtId="0" fontId="18" fillId="16" borderId="11" applyNumberFormat="0" applyAlignment="0" applyProtection="0"/>
    <xf numFmtId="0" fontId="4" fillId="0" borderId="0"/>
  </cellStyleXfs>
  <cellXfs count="72">
    <xf numFmtId="0" fontId="0" fillId="0" borderId="0" xfId="0"/>
    <xf numFmtId="0" fontId="0" fillId="0" borderId="0" xfId="0" applyFont="1"/>
    <xf numFmtId="0" fontId="19" fillId="0" borderId="0" xfId="0" applyFont="1" applyProtection="1"/>
    <xf numFmtId="0" fontId="19" fillId="0" borderId="0" xfId="0" applyFont="1" applyAlignment="1" applyProtection="1">
      <alignment wrapText="1"/>
    </xf>
    <xf numFmtId="49" fontId="22" fillId="0" borderId="12" xfId="0" applyNumberFormat="1" applyFont="1" applyBorder="1" applyAlignment="1"/>
    <xf numFmtId="49" fontId="23" fillId="0" borderId="13" xfId="0" applyNumberFormat="1" applyFont="1" applyBorder="1" applyAlignment="1"/>
    <xf numFmtId="49" fontId="22" fillId="0" borderId="13" xfId="0" applyNumberFormat="1" applyFont="1" applyBorder="1" applyAlignment="1"/>
    <xf numFmtId="49" fontId="22" fillId="0" borderId="2" xfId="0" applyNumberFormat="1" applyFont="1" applyBorder="1" applyAlignment="1"/>
    <xf numFmtId="0" fontId="22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2" fillId="0" borderId="12" xfId="0" applyFont="1" applyBorder="1" applyAlignment="1"/>
    <xf numFmtId="0" fontId="22" fillId="0" borderId="13" xfId="0" applyFont="1" applyBorder="1" applyAlignment="1"/>
    <xf numFmtId="0" fontId="22" fillId="0" borderId="12" xfId="0" applyFont="1" applyBorder="1" applyAlignment="1">
      <alignment horizontal="right"/>
    </xf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19" fillId="0" borderId="0" xfId="0" applyFont="1" applyAlignment="1" applyProtection="1">
      <alignment horizontal="center"/>
    </xf>
    <xf numFmtId="49" fontId="20" fillId="0" borderId="0" xfId="0" applyNumberFormat="1" applyFont="1" applyAlignment="1">
      <alignment vertical="top"/>
    </xf>
    <xf numFmtId="0" fontId="22" fillId="0" borderId="0" xfId="0" applyFont="1"/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0" fontId="0" fillId="0" borderId="1" xfId="86" applyFont="1" applyFill="1" applyBorder="1" applyAlignment="1">
      <alignment horizontal="center" vertical="center" wrapText="1"/>
    </xf>
    <xf numFmtId="3" fontId="0" fillId="0" borderId="1" xfId="86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vertical="center"/>
    </xf>
    <xf numFmtId="49" fontId="0" fillId="24" borderId="1" xfId="0" applyNumberFormat="1" applyFont="1" applyFill="1" applyBorder="1" applyAlignment="1">
      <alignment horizontal="center" vertical="center" wrapText="1"/>
    </xf>
    <xf numFmtId="0" fontId="0" fillId="24" borderId="1" xfId="0" applyFont="1" applyFill="1" applyBorder="1" applyAlignment="1">
      <alignment horizontal="center" vertical="center" wrapText="1"/>
    </xf>
    <xf numFmtId="4" fontId="0" fillId="24" borderId="1" xfId="0" applyNumberFormat="1" applyFont="1" applyFill="1" applyBorder="1" applyAlignment="1">
      <alignment vertical="center"/>
    </xf>
    <xf numFmtId="2" fontId="0" fillId="24" borderId="1" xfId="0" applyNumberFormat="1" applyFont="1" applyFill="1" applyBorder="1" applyAlignment="1">
      <alignment vertical="center"/>
    </xf>
    <xf numFmtId="0" fontId="22" fillId="24" borderId="1" xfId="0" applyFont="1" applyFill="1" applyBorder="1" applyAlignment="1">
      <alignment vertical="center" wrapText="1"/>
    </xf>
    <xf numFmtId="49" fontId="23" fillId="24" borderId="1" xfId="0" applyNumberFormat="1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/>
    </xf>
    <xf numFmtId="0" fontId="20" fillId="24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wrapText="1"/>
    </xf>
    <xf numFmtId="49" fontId="22" fillId="0" borderId="13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15" fontId="21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0" borderId="1" xfId="0" applyFont="1" applyFill="1" applyBorder="1" applyAlignment="1" applyProtection="1">
      <alignment horizontal="left" vertical="top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4" fontId="0" fillId="0" borderId="0" xfId="0" applyNumberFormat="1" applyFont="1"/>
  </cellXfs>
  <cellStyles count="87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Comma [0] 2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Excel Built-in Normal" xfId="36"/>
    <cellStyle name="Halb" xfId="37"/>
    <cellStyle name="Hea" xfId="38"/>
    <cellStyle name="Hoiatustekst" xfId="39"/>
    <cellStyle name="Kokku" xfId="40"/>
    <cellStyle name="Koma [0] 2" xfId="41"/>
    <cellStyle name="Koma 2" xfId="42"/>
    <cellStyle name="Kontrolli lahtrit" xfId="43"/>
    <cellStyle name="Lingitud lahter" xfId="44"/>
    <cellStyle name="Märkus" xfId="45"/>
    <cellStyle name="Neutraalne" xfId="46"/>
    <cellStyle name="Normaallaad" xfId="0" builtinId="0"/>
    <cellStyle name="Normaallaad 2" xfId="47"/>
    <cellStyle name="Normaallaad 3" xfId="48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0" xfId="60"/>
    <cellStyle name="Normal 20 2" xfId="61"/>
    <cellStyle name="Normal 20 3" xfId="62"/>
    <cellStyle name="Normal 3" xfId="63"/>
    <cellStyle name="Normal 4" xfId="64"/>
    <cellStyle name="Normal 4 2" xfId="65"/>
    <cellStyle name="Normal 5" xfId="66"/>
    <cellStyle name="Normal 5 2" xfId="67"/>
    <cellStyle name="Normal 6" xfId="68"/>
    <cellStyle name="Normal 7" xfId="69"/>
    <cellStyle name="Normal 8" xfId="70"/>
    <cellStyle name="Normal 9" xfId="71"/>
    <cellStyle name="Normal_Sheet1" xfId="86"/>
    <cellStyle name="Pealkiri" xfId="72"/>
    <cellStyle name="Pealkiri 1" xfId="73"/>
    <cellStyle name="Pealkiri 2" xfId="74"/>
    <cellStyle name="Pealkiri 3" xfId="75"/>
    <cellStyle name="Pealkiri 4" xfId="76"/>
    <cellStyle name="Rõhk1" xfId="77"/>
    <cellStyle name="Rõhk2" xfId="78"/>
    <cellStyle name="Rõhk3" xfId="79"/>
    <cellStyle name="Rõhk4" xfId="80"/>
    <cellStyle name="Rõhk5" xfId="81"/>
    <cellStyle name="Rõhk6" xfId="82"/>
    <cellStyle name="Selgitav tekst" xfId="83"/>
    <cellStyle name="Sisestus" xfId="84"/>
    <cellStyle name="Väljund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activeCell="H42" sqref="H42"/>
    </sheetView>
  </sheetViews>
  <sheetFormatPr defaultRowHeight="15" x14ac:dyDescent="0.25"/>
  <cols>
    <col min="1" max="1" width="5" customWidth="1"/>
    <col min="2" max="2" width="45.42578125" customWidth="1"/>
    <col min="5" max="5" width="11.85546875" customWidth="1"/>
    <col min="6" max="6" width="12" customWidth="1"/>
    <col min="7" max="7" width="24.42578125" bestFit="1" customWidth="1"/>
    <col min="8" max="8" width="10" bestFit="1" customWidth="1"/>
    <col min="9" max="9" width="24.42578125" bestFit="1" customWidth="1"/>
    <col min="10" max="10" width="13.5703125" bestFit="1" customWidth="1"/>
    <col min="11" max="11" width="28.5703125" bestFit="1" customWidth="1"/>
    <col min="12" max="12" width="14.28515625" bestFit="1" customWidth="1"/>
  </cols>
  <sheetData>
    <row r="1" spans="1:12" ht="29.25" customHeight="1" x14ac:dyDescent="0.25">
      <c r="A1" s="2"/>
      <c r="B1" s="3"/>
      <c r="C1" s="2"/>
      <c r="D1" s="46" t="s">
        <v>22</v>
      </c>
      <c r="E1" s="47"/>
      <c r="F1" s="47"/>
      <c r="G1" s="48"/>
      <c r="H1" s="58" t="s">
        <v>47</v>
      </c>
      <c r="I1" s="58"/>
      <c r="J1" s="58"/>
      <c r="K1" s="58"/>
      <c r="L1" s="58"/>
    </row>
    <row r="2" spans="1:12" ht="33" customHeight="1" x14ac:dyDescent="0.25">
      <c r="A2" s="2"/>
      <c r="B2" s="3"/>
      <c r="C2" s="2"/>
      <c r="D2" s="46" t="s">
        <v>48</v>
      </c>
      <c r="E2" s="47"/>
      <c r="F2" s="47"/>
      <c r="G2" s="48"/>
      <c r="H2" s="49" t="s">
        <v>25</v>
      </c>
      <c r="I2" s="50"/>
      <c r="J2" s="50"/>
      <c r="K2" s="50"/>
      <c r="L2" s="51"/>
    </row>
    <row r="3" spans="1:12" x14ac:dyDescent="0.25">
      <c r="A3" s="2"/>
      <c r="B3" s="3"/>
      <c r="C3" s="2"/>
      <c r="D3" s="59" t="s">
        <v>4</v>
      </c>
      <c r="E3" s="59"/>
      <c r="F3" s="59"/>
      <c r="G3" s="59"/>
      <c r="H3" s="60" t="s">
        <v>26</v>
      </c>
      <c r="I3" s="60"/>
      <c r="J3" s="60"/>
      <c r="K3" s="60"/>
      <c r="L3" s="60"/>
    </row>
    <row r="4" spans="1:12" x14ac:dyDescent="0.25">
      <c r="A4" s="2"/>
      <c r="B4" s="3"/>
      <c r="C4" s="2"/>
      <c r="D4" s="59" t="s">
        <v>5</v>
      </c>
      <c r="E4" s="59"/>
      <c r="F4" s="59"/>
      <c r="G4" s="59"/>
      <c r="H4" s="60" t="s">
        <v>6</v>
      </c>
      <c r="I4" s="60"/>
      <c r="J4" s="60"/>
      <c r="K4" s="60"/>
      <c r="L4" s="60"/>
    </row>
    <row r="5" spans="1:12" x14ac:dyDescent="0.25">
      <c r="A5" s="2"/>
      <c r="B5" s="3"/>
      <c r="C5" s="2"/>
      <c r="D5" s="59" t="s">
        <v>7</v>
      </c>
      <c r="E5" s="59"/>
      <c r="F5" s="59"/>
      <c r="G5" s="59"/>
      <c r="H5" s="62" t="s">
        <v>27</v>
      </c>
      <c r="I5" s="62"/>
      <c r="J5" s="62"/>
      <c r="K5" s="62"/>
      <c r="L5" s="62"/>
    </row>
    <row r="6" spans="1:12" x14ac:dyDescent="0.25">
      <c r="A6" s="2"/>
      <c r="B6" s="3"/>
      <c r="C6" s="2"/>
      <c r="D6" s="59" t="s">
        <v>8</v>
      </c>
      <c r="E6" s="59"/>
      <c r="F6" s="59"/>
      <c r="G6" s="59"/>
      <c r="H6" s="63">
        <v>44705</v>
      </c>
      <c r="I6" s="60"/>
      <c r="J6" s="60"/>
      <c r="K6" s="60"/>
      <c r="L6" s="60"/>
    </row>
    <row r="7" spans="1:12" x14ac:dyDescent="0.25">
      <c r="A7" s="2"/>
      <c r="B7" s="3"/>
      <c r="C7" s="2"/>
      <c r="D7" s="52" t="s">
        <v>17</v>
      </c>
      <c r="E7" s="52"/>
      <c r="F7" s="52"/>
      <c r="G7" s="52"/>
      <c r="H7" s="53">
        <f>F31</f>
        <v>124400</v>
      </c>
      <c r="I7" s="53"/>
      <c r="J7" s="53"/>
      <c r="K7" s="53"/>
      <c r="L7" s="53"/>
    </row>
    <row r="8" spans="1:12" ht="15" customHeight="1" x14ac:dyDescent="0.25">
      <c r="A8" s="2"/>
      <c r="B8" s="3"/>
      <c r="C8" s="2"/>
      <c r="D8" s="52" t="s">
        <v>21</v>
      </c>
      <c r="E8" s="52"/>
      <c r="F8" s="52"/>
      <c r="G8" s="52"/>
      <c r="H8" s="53">
        <f>(H31+J31)/F31*100</f>
        <v>100</v>
      </c>
      <c r="I8" s="53"/>
      <c r="J8" s="53"/>
      <c r="K8" s="53"/>
      <c r="L8" s="53"/>
    </row>
    <row r="9" spans="1:12" x14ac:dyDescent="0.2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4"/>
      <c r="B10" s="5" t="s">
        <v>53</v>
      </c>
      <c r="C10" s="6"/>
      <c r="D10" s="7"/>
      <c r="E10" s="64" t="s">
        <v>9</v>
      </c>
      <c r="F10" s="64"/>
      <c r="G10" s="54" t="s">
        <v>54</v>
      </c>
      <c r="H10" s="55"/>
      <c r="I10" s="55"/>
      <c r="J10" s="56"/>
      <c r="K10" s="8"/>
      <c r="L10" s="8"/>
    </row>
    <row r="11" spans="1:12" ht="18.75" x14ac:dyDescent="0.25">
      <c r="A11" s="65" t="s">
        <v>3</v>
      </c>
      <c r="B11" s="65"/>
      <c r="C11" s="65"/>
      <c r="D11" s="65"/>
      <c r="E11" s="65"/>
      <c r="F11" s="65"/>
      <c r="G11" s="66" t="s">
        <v>23</v>
      </c>
      <c r="H11" s="67"/>
      <c r="I11" s="67"/>
      <c r="J11" s="68"/>
      <c r="K11" s="69" t="s">
        <v>10</v>
      </c>
      <c r="L11" s="69"/>
    </row>
    <row r="12" spans="1:12" x14ac:dyDescent="0.25">
      <c r="A12" s="9"/>
      <c r="B12" s="10"/>
      <c r="C12" s="11"/>
      <c r="D12" s="11"/>
      <c r="E12" s="70" t="s">
        <v>11</v>
      </c>
      <c r="F12" s="70"/>
      <c r="G12" s="64" t="s">
        <v>12</v>
      </c>
      <c r="H12" s="64"/>
      <c r="I12" s="64" t="s">
        <v>13</v>
      </c>
      <c r="J12" s="64"/>
      <c r="K12" s="69"/>
      <c r="L12" s="69"/>
    </row>
    <row r="13" spans="1:12" ht="25.5" x14ac:dyDescent="0.25">
      <c r="A13" s="12" t="s">
        <v>14</v>
      </c>
      <c r="B13" s="13" t="s">
        <v>15</v>
      </c>
      <c r="C13" s="14" t="s">
        <v>0</v>
      </c>
      <c r="D13" s="14" t="s">
        <v>1</v>
      </c>
      <c r="E13" s="15" t="s">
        <v>16</v>
      </c>
      <c r="F13" s="15" t="s">
        <v>2</v>
      </c>
      <c r="G13" s="15" t="s">
        <v>1</v>
      </c>
      <c r="H13" s="15" t="s">
        <v>2</v>
      </c>
      <c r="I13" s="15" t="s">
        <v>1</v>
      </c>
      <c r="J13" s="15" t="s">
        <v>2</v>
      </c>
      <c r="K13" s="15" t="s">
        <v>1</v>
      </c>
      <c r="L13" s="15" t="s">
        <v>2</v>
      </c>
    </row>
    <row r="14" spans="1:12" x14ac:dyDescent="0.25">
      <c r="A14" s="41"/>
      <c r="B14" s="44" t="s">
        <v>52</v>
      </c>
      <c r="C14" s="42"/>
      <c r="D14" s="42"/>
      <c r="E14" s="43"/>
      <c r="F14" s="43"/>
      <c r="G14" s="43"/>
      <c r="H14" s="43"/>
      <c r="I14" s="43"/>
      <c r="J14" s="43"/>
      <c r="K14" s="43"/>
      <c r="L14" s="43"/>
    </row>
    <row r="15" spans="1:12" ht="15" customHeight="1" x14ac:dyDescent="0.25">
      <c r="A15" s="16">
        <v>1</v>
      </c>
      <c r="B15" s="17" t="s">
        <v>28</v>
      </c>
      <c r="C15" s="16" t="s">
        <v>29</v>
      </c>
      <c r="D15" s="16">
        <v>1</v>
      </c>
      <c r="E15" s="31">
        <f>9000-270</f>
        <v>8730</v>
      </c>
      <c r="F15" s="31">
        <f t="shared" ref="F15:F25" si="0">D15*E15</f>
        <v>8730</v>
      </c>
      <c r="G15" s="35">
        <v>1</v>
      </c>
      <c r="H15" s="35">
        <f>G15*E15</f>
        <v>8730</v>
      </c>
      <c r="I15" s="35"/>
      <c r="J15" s="35">
        <f>I15*E15</f>
        <v>0</v>
      </c>
      <c r="K15" s="35">
        <f>D15-I15-G15</f>
        <v>0</v>
      </c>
      <c r="L15" s="35">
        <f>K15*E15</f>
        <v>0</v>
      </c>
    </row>
    <row r="16" spans="1:12" ht="30" x14ac:dyDescent="0.25">
      <c r="A16" s="18">
        <v>2</v>
      </c>
      <c r="B16" s="17" t="s">
        <v>30</v>
      </c>
      <c r="C16" s="16" t="s">
        <v>31</v>
      </c>
      <c r="D16" s="16">
        <v>0.28000000000000003</v>
      </c>
      <c r="E16" s="32">
        <v>58000</v>
      </c>
      <c r="F16" s="32">
        <f t="shared" si="0"/>
        <v>16240.000000000002</v>
      </c>
      <c r="G16" s="35">
        <v>0.28000000000000003</v>
      </c>
      <c r="H16" s="35">
        <f t="shared" ref="H16:H25" si="1">G16*E16</f>
        <v>16240.000000000002</v>
      </c>
      <c r="I16" s="35"/>
      <c r="J16" s="35">
        <f t="shared" ref="J16:J25" si="2">I16*E16</f>
        <v>0</v>
      </c>
      <c r="K16" s="35">
        <f t="shared" ref="K16:K25" si="3">D16-I16-G16</f>
        <v>0</v>
      </c>
      <c r="L16" s="35">
        <f t="shared" ref="L16:L25" si="4">K16*E16</f>
        <v>0</v>
      </c>
    </row>
    <row r="17" spans="1:12" x14ac:dyDescent="0.25">
      <c r="A17" s="18">
        <v>3</v>
      </c>
      <c r="B17" s="17" t="s">
        <v>32</v>
      </c>
      <c r="C17" s="16" t="s">
        <v>31</v>
      </c>
      <c r="D17" s="33">
        <v>0.2</v>
      </c>
      <c r="E17" s="32">
        <v>2500</v>
      </c>
      <c r="F17" s="32">
        <f t="shared" si="0"/>
        <v>500</v>
      </c>
      <c r="G17" s="35">
        <v>0.2</v>
      </c>
      <c r="H17" s="35">
        <f t="shared" si="1"/>
        <v>500</v>
      </c>
      <c r="I17" s="35"/>
      <c r="J17" s="35">
        <f t="shared" si="2"/>
        <v>0</v>
      </c>
      <c r="K17" s="35">
        <f t="shared" si="3"/>
        <v>0</v>
      </c>
      <c r="L17" s="35">
        <f t="shared" si="4"/>
        <v>0</v>
      </c>
    </row>
    <row r="18" spans="1:12" x14ac:dyDescent="0.25">
      <c r="A18" s="18">
        <v>4</v>
      </c>
      <c r="B18" s="19" t="s">
        <v>33</v>
      </c>
      <c r="C18" s="16" t="s">
        <v>29</v>
      </c>
      <c r="D18" s="16">
        <v>1</v>
      </c>
      <c r="E18" s="32">
        <v>400</v>
      </c>
      <c r="F18" s="32">
        <f t="shared" si="0"/>
        <v>400</v>
      </c>
      <c r="G18" s="35">
        <v>0.9</v>
      </c>
      <c r="H18" s="35">
        <f t="shared" si="1"/>
        <v>360</v>
      </c>
      <c r="I18" s="35">
        <v>0.1</v>
      </c>
      <c r="J18" s="35">
        <f t="shared" si="2"/>
        <v>40</v>
      </c>
      <c r="K18" s="35">
        <f t="shared" si="3"/>
        <v>0</v>
      </c>
      <c r="L18" s="35">
        <f t="shared" si="4"/>
        <v>0</v>
      </c>
    </row>
    <row r="19" spans="1:12" ht="45" x14ac:dyDescent="0.25">
      <c r="A19" s="18">
        <v>5</v>
      </c>
      <c r="B19" s="17" t="s">
        <v>43</v>
      </c>
      <c r="C19" s="16" t="s">
        <v>34</v>
      </c>
      <c r="D19" s="16">
        <v>100</v>
      </c>
      <c r="E19" s="32">
        <v>35</v>
      </c>
      <c r="F19" s="32">
        <f t="shared" si="0"/>
        <v>3500</v>
      </c>
      <c r="G19" s="35">
        <v>100</v>
      </c>
      <c r="H19" s="35">
        <f t="shared" si="1"/>
        <v>3500</v>
      </c>
      <c r="I19" s="35"/>
      <c r="J19" s="35">
        <f t="shared" si="2"/>
        <v>0</v>
      </c>
      <c r="K19" s="35">
        <f t="shared" si="3"/>
        <v>0</v>
      </c>
      <c r="L19" s="35">
        <f t="shared" si="4"/>
        <v>0</v>
      </c>
    </row>
    <row r="20" spans="1:12" ht="45" x14ac:dyDescent="0.25">
      <c r="A20" s="18">
        <v>6</v>
      </c>
      <c r="B20" s="17" t="s">
        <v>35</v>
      </c>
      <c r="C20" s="16" t="s">
        <v>29</v>
      </c>
      <c r="D20" s="33">
        <v>2</v>
      </c>
      <c r="E20" s="32">
        <v>560</v>
      </c>
      <c r="F20" s="32">
        <f t="shared" si="0"/>
        <v>1120</v>
      </c>
      <c r="G20" s="35">
        <v>2</v>
      </c>
      <c r="H20" s="35">
        <f t="shared" si="1"/>
        <v>1120</v>
      </c>
      <c r="I20" s="35"/>
      <c r="J20" s="35">
        <f t="shared" si="2"/>
        <v>0</v>
      </c>
      <c r="K20" s="35">
        <f t="shared" si="3"/>
        <v>0</v>
      </c>
      <c r="L20" s="35">
        <f t="shared" si="4"/>
        <v>0</v>
      </c>
    </row>
    <row r="21" spans="1:12" x14ac:dyDescent="0.25">
      <c r="A21" s="18">
        <v>7</v>
      </c>
      <c r="B21" s="19" t="s">
        <v>36</v>
      </c>
      <c r="C21" s="20" t="s">
        <v>37</v>
      </c>
      <c r="D21" s="16">
        <v>1</v>
      </c>
      <c r="E21" s="32">
        <v>1300</v>
      </c>
      <c r="F21" s="32">
        <f t="shared" si="0"/>
        <v>1300</v>
      </c>
      <c r="G21" s="35">
        <v>1</v>
      </c>
      <c r="H21" s="35">
        <f t="shared" si="1"/>
        <v>1300</v>
      </c>
      <c r="I21" s="35"/>
      <c r="J21" s="35">
        <f t="shared" si="2"/>
        <v>0</v>
      </c>
      <c r="K21" s="35">
        <f t="shared" si="3"/>
        <v>0</v>
      </c>
      <c r="L21" s="35">
        <f t="shared" si="4"/>
        <v>0</v>
      </c>
    </row>
    <row r="22" spans="1:12" x14ac:dyDescent="0.25">
      <c r="A22" s="18">
        <v>8</v>
      </c>
      <c r="B22" s="17" t="s">
        <v>38</v>
      </c>
      <c r="C22" s="16" t="s">
        <v>29</v>
      </c>
      <c r="D22" s="34">
        <v>2</v>
      </c>
      <c r="E22" s="32">
        <v>155</v>
      </c>
      <c r="F22" s="32">
        <f t="shared" si="0"/>
        <v>310</v>
      </c>
      <c r="G22" s="35">
        <v>2</v>
      </c>
      <c r="H22" s="35">
        <f t="shared" si="1"/>
        <v>310</v>
      </c>
      <c r="I22" s="35"/>
      <c r="J22" s="35">
        <f t="shared" si="2"/>
        <v>0</v>
      </c>
      <c r="K22" s="35">
        <f t="shared" si="3"/>
        <v>0</v>
      </c>
      <c r="L22" s="35">
        <f t="shared" si="4"/>
        <v>0</v>
      </c>
    </row>
    <row r="23" spans="1:12" ht="15" customHeight="1" x14ac:dyDescent="0.25">
      <c r="A23" s="18">
        <v>9</v>
      </c>
      <c r="B23" s="17" t="s">
        <v>39</v>
      </c>
      <c r="C23" s="16" t="s">
        <v>29</v>
      </c>
      <c r="D23" s="33">
        <v>1</v>
      </c>
      <c r="E23" s="32">
        <v>49000</v>
      </c>
      <c r="F23" s="32">
        <f t="shared" si="0"/>
        <v>49000</v>
      </c>
      <c r="G23" s="35">
        <v>1</v>
      </c>
      <c r="H23" s="35">
        <f t="shared" si="1"/>
        <v>49000</v>
      </c>
      <c r="I23" s="35"/>
      <c r="J23" s="35">
        <f t="shared" si="2"/>
        <v>0</v>
      </c>
      <c r="K23" s="35">
        <f t="shared" si="3"/>
        <v>0</v>
      </c>
      <c r="L23" s="35">
        <f t="shared" si="4"/>
        <v>0</v>
      </c>
    </row>
    <row r="24" spans="1:12" ht="15" customHeight="1" x14ac:dyDescent="0.25">
      <c r="A24" s="18">
        <v>10</v>
      </c>
      <c r="B24" s="19" t="s">
        <v>40</v>
      </c>
      <c r="C24" s="16" t="s">
        <v>41</v>
      </c>
      <c r="D24" s="16">
        <v>12</v>
      </c>
      <c r="E24" s="32">
        <v>575</v>
      </c>
      <c r="F24" s="32">
        <f t="shared" si="0"/>
        <v>6900</v>
      </c>
      <c r="G24" s="35"/>
      <c r="H24" s="35">
        <f t="shared" si="1"/>
        <v>0</v>
      </c>
      <c r="I24" s="35">
        <v>12</v>
      </c>
      <c r="J24" s="35">
        <f t="shared" si="2"/>
        <v>6900</v>
      </c>
      <c r="K24" s="35">
        <f t="shared" si="3"/>
        <v>0</v>
      </c>
      <c r="L24" s="35">
        <f t="shared" si="4"/>
        <v>0</v>
      </c>
    </row>
    <row r="25" spans="1:12" x14ac:dyDescent="0.25">
      <c r="A25" s="18">
        <v>11</v>
      </c>
      <c r="B25" s="17" t="s">
        <v>42</v>
      </c>
      <c r="C25" s="16" t="s">
        <v>29</v>
      </c>
      <c r="D25" s="16">
        <v>1</v>
      </c>
      <c r="E25" s="32">
        <v>36000</v>
      </c>
      <c r="F25" s="32">
        <f t="shared" si="0"/>
        <v>36000</v>
      </c>
      <c r="G25" s="35">
        <v>1</v>
      </c>
      <c r="H25" s="35">
        <f t="shared" si="1"/>
        <v>36000</v>
      </c>
      <c r="I25" s="35"/>
      <c r="J25" s="35">
        <f t="shared" si="2"/>
        <v>0</v>
      </c>
      <c r="K25" s="35">
        <f t="shared" si="3"/>
        <v>0</v>
      </c>
      <c r="L25" s="35">
        <f t="shared" si="4"/>
        <v>0</v>
      </c>
    </row>
    <row r="26" spans="1:12" x14ac:dyDescent="0.25">
      <c r="A26" s="18"/>
      <c r="B26" s="17"/>
      <c r="C26" s="16"/>
      <c r="D26" s="16"/>
      <c r="E26" s="32"/>
      <c r="F26" s="32"/>
      <c r="G26" s="35"/>
      <c r="H26" s="35"/>
      <c r="I26" s="35"/>
      <c r="J26" s="35"/>
      <c r="K26" s="35"/>
      <c r="L26" s="35"/>
    </row>
    <row r="27" spans="1:12" x14ac:dyDescent="0.25">
      <c r="A27" s="36"/>
      <c r="B27" s="40" t="s">
        <v>49</v>
      </c>
      <c r="C27" s="37"/>
      <c r="D27" s="37"/>
      <c r="E27" s="38"/>
      <c r="F27" s="38"/>
      <c r="G27" s="39"/>
      <c r="H27" s="39"/>
      <c r="I27" s="39"/>
      <c r="J27" s="39"/>
      <c r="K27" s="39"/>
      <c r="L27" s="39"/>
    </row>
    <row r="28" spans="1:12" x14ac:dyDescent="0.25">
      <c r="A28" s="18"/>
      <c r="B28" s="17" t="s">
        <v>50</v>
      </c>
      <c r="C28" s="16"/>
      <c r="D28" s="16"/>
      <c r="E28" s="32"/>
      <c r="F28" s="32"/>
      <c r="G28" s="35"/>
      <c r="H28" s="35"/>
      <c r="I28" s="35"/>
      <c r="J28" s="35"/>
      <c r="K28" s="35"/>
      <c r="L28" s="35"/>
    </row>
    <row r="29" spans="1:12" x14ac:dyDescent="0.25">
      <c r="A29" s="18"/>
      <c r="B29" s="17" t="s">
        <v>33</v>
      </c>
      <c r="C29" s="16" t="s">
        <v>51</v>
      </c>
      <c r="D29" s="16">
        <v>1</v>
      </c>
      <c r="E29" s="32">
        <v>400</v>
      </c>
      <c r="F29" s="32">
        <f t="shared" ref="F29" si="5">D29*E29</f>
        <v>400</v>
      </c>
      <c r="G29" s="35">
        <v>1</v>
      </c>
      <c r="H29" s="35">
        <f t="shared" ref="H29" si="6">G29*E29</f>
        <v>400</v>
      </c>
      <c r="I29" s="35"/>
      <c r="J29" s="35">
        <f t="shared" ref="J29" si="7">I29*E29</f>
        <v>0</v>
      </c>
      <c r="K29" s="35">
        <f t="shared" ref="K29" si="8">D29-I29-G29</f>
        <v>0</v>
      </c>
      <c r="L29" s="35">
        <f t="shared" ref="L29" si="9">K29*E29</f>
        <v>0</v>
      </c>
    </row>
    <row r="30" spans="1:12" x14ac:dyDescent="0.25">
      <c r="A30" s="18"/>
      <c r="B30" s="17"/>
      <c r="C30" s="16"/>
      <c r="D30" s="16"/>
      <c r="E30" s="32"/>
      <c r="F30" s="32"/>
      <c r="G30" s="35"/>
      <c r="H30" s="35"/>
      <c r="I30" s="35"/>
      <c r="J30" s="35"/>
      <c r="K30" s="35"/>
      <c r="L30" s="35"/>
    </row>
    <row r="31" spans="1:12" x14ac:dyDescent="0.25">
      <c r="A31" s="21"/>
      <c r="B31" s="22"/>
      <c r="C31" s="23"/>
      <c r="D31" s="23"/>
      <c r="E31" s="24" t="s">
        <v>19</v>
      </c>
      <c r="F31" s="25">
        <f>SUM(F15:F29)</f>
        <v>124400</v>
      </c>
      <c r="G31" s="24" t="s">
        <v>19</v>
      </c>
      <c r="H31" s="25">
        <f>SUM(H15:H29)</f>
        <v>117460</v>
      </c>
      <c r="I31" s="24" t="s">
        <v>19</v>
      </c>
      <c r="J31" s="25">
        <f>SUM(J15:J29)</f>
        <v>6940</v>
      </c>
      <c r="K31" s="26" t="s">
        <v>24</v>
      </c>
      <c r="L31" s="25">
        <f>SUM(L15:L29)</f>
        <v>0</v>
      </c>
    </row>
    <row r="32" spans="1:12" x14ac:dyDescent="0.25">
      <c r="A32" s="21"/>
      <c r="B32" s="22"/>
      <c r="C32" s="23"/>
      <c r="D32" s="23"/>
      <c r="E32" s="24" t="s">
        <v>20</v>
      </c>
      <c r="F32" s="25">
        <f>(F31)*0.2</f>
        <v>24880</v>
      </c>
      <c r="G32" s="27"/>
      <c r="H32" s="27"/>
      <c r="I32" s="24" t="s">
        <v>20</v>
      </c>
      <c r="J32" s="25">
        <f>(J31)*0.2</f>
        <v>1388</v>
      </c>
      <c r="K32" s="27"/>
      <c r="L32" s="27"/>
    </row>
    <row r="33" spans="1:12" x14ac:dyDescent="0.25">
      <c r="A33" s="21"/>
      <c r="B33" s="22"/>
      <c r="C33" s="23"/>
      <c r="D33" s="23"/>
      <c r="E33" s="24" t="s">
        <v>18</v>
      </c>
      <c r="F33" s="25">
        <f>SUM(F31:F32)</f>
        <v>149280</v>
      </c>
      <c r="G33" s="27"/>
      <c r="H33" s="27"/>
      <c r="I33" s="24" t="s">
        <v>18</v>
      </c>
      <c r="J33" s="25">
        <f>SUM(J31:J32)</f>
        <v>8328</v>
      </c>
      <c r="K33" s="27"/>
      <c r="L33" s="27"/>
    </row>
    <row r="34" spans="1:12" x14ac:dyDescent="0.25">
      <c r="A34" s="21"/>
      <c r="B34" s="22"/>
      <c r="C34" s="23"/>
      <c r="D34" s="23"/>
      <c r="E34" s="24"/>
      <c r="F34" s="25"/>
      <c r="G34" s="27"/>
      <c r="H34" s="27"/>
      <c r="I34" s="24"/>
      <c r="J34" s="25"/>
      <c r="K34" s="27"/>
      <c r="L34" s="27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28"/>
      <c r="B36" s="29" t="s">
        <v>44</v>
      </c>
      <c r="C36" s="29"/>
      <c r="D36" s="57" t="s">
        <v>45</v>
      </c>
      <c r="E36" s="57"/>
      <c r="F36" s="57"/>
      <c r="G36" s="57"/>
      <c r="H36" s="30"/>
      <c r="I36" s="61" t="s">
        <v>46</v>
      </c>
      <c r="J36" s="61"/>
      <c r="K36" s="61"/>
      <c r="L36" s="61"/>
    </row>
    <row r="37" spans="1:12" x14ac:dyDescent="0.25">
      <c r="A37" s="1"/>
      <c r="B37" s="1"/>
      <c r="C37" s="1"/>
      <c r="D37" s="1"/>
      <c r="E37" s="1"/>
      <c r="F37" s="1"/>
      <c r="G37" s="1"/>
      <c r="H37" s="7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H39" s="45"/>
    </row>
  </sheetData>
  <mergeCells count="26">
    <mergeCell ref="G11:J11"/>
    <mergeCell ref="K11:L12"/>
    <mergeCell ref="E12:F12"/>
    <mergeCell ref="G12:H12"/>
    <mergeCell ref="I12:J12"/>
    <mergeCell ref="D36:G36"/>
    <mergeCell ref="D1:G1"/>
    <mergeCell ref="H1:L1"/>
    <mergeCell ref="D3:G3"/>
    <mergeCell ref="H3:L3"/>
    <mergeCell ref="D4:G4"/>
    <mergeCell ref="H4:L4"/>
    <mergeCell ref="I36:L36"/>
    <mergeCell ref="D5:G5"/>
    <mergeCell ref="H5:L5"/>
    <mergeCell ref="D6:G6"/>
    <mergeCell ref="H6:L6"/>
    <mergeCell ref="D7:G7"/>
    <mergeCell ref="H7:L7"/>
    <mergeCell ref="E10:F10"/>
    <mergeCell ref="A11:F11"/>
    <mergeCell ref="D2:G2"/>
    <mergeCell ref="H2:L2"/>
    <mergeCell ref="D8:G8"/>
    <mergeCell ref="H8:L8"/>
    <mergeCell ref="G10:J10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nr. 4</vt:lpstr>
      <vt:lpstr>'Akt nr. 4'!_Toc386634429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</dc:creator>
  <cp:lastModifiedBy>Kristian Pärtma</cp:lastModifiedBy>
  <cp:lastPrinted>2015-09-29T12:27:51Z</cp:lastPrinted>
  <dcterms:created xsi:type="dcterms:W3CDTF">2014-07-24T13:02:40Z</dcterms:created>
  <dcterms:modified xsi:type="dcterms:W3CDTF">2022-11-02T04:46:47Z</dcterms:modified>
</cp:coreProperties>
</file>